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9975" activeTab="0"/>
  </bookViews>
  <sheets>
    <sheet name="Załącznik Nr 1 do Zarządzenia n" sheetId="1" r:id="rId1"/>
  </sheets>
  <definedNames/>
  <calcPr fullCalcOnLoad="1"/>
</workbook>
</file>

<file path=xl/sharedStrings.xml><?xml version="1.0" encoding="utf-8"?>
<sst xmlns="http://schemas.openxmlformats.org/spreadsheetml/2006/main" count="141" uniqueCount="136">
  <si>
    <t>L.p.</t>
  </si>
  <si>
    <t>Formuła</t>
  </si>
  <si>
    <t>Wyszczególnienie</t>
  </si>
  <si>
    <t>Wykonanie 2010</t>
  </si>
  <si>
    <t>Wykonanie 2011</t>
  </si>
  <si>
    <t>Plan 3 kw. 2012</t>
  </si>
  <si>
    <t>Wykonanie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</si>
  <si>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</si>
  <si>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</si>
  <si>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</si>
  <si>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</si>
  <si>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</si>
  <si>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</si>
  <si>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</si>
  <si>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</si>
  <si>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</si>
  <si>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</si>
  <si>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</si>
  <si>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</si>
  <si>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</si>
  <si>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</si>
  <si>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</si>
  <si>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[1.1]+[1.2]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</si>
  <si>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</si>
  <si>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</si>
  <si>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</si>
  <si>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</si>
  <si>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</si>
  <si>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</si>
  <si>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</si>
  <si>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</si>
  <si>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</si>
  <si>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</si>
  <si>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</si>
  <si>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</si>
  <si>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[2.1]+[2.2]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</si>
  <si>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</si>
  <si>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</si>
  <si>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</si>
  <si>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</si>
  <si>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</si>
  <si>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</si>
  <si>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</si>
  <si>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</si>
  <si>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</si>
  <si>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</si>
  <si>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[1] -[2]</t>
  </si>
  <si>
    <t>Wynik budżetu</t>
  </si>
  <si>
    <t>[4.1] + [4.2] + [4.3] + [4.4]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</si>
  <si>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</si>
  <si>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</si>
  <si>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</si>
  <si>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</si>
  <si>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</si>
  <si>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</si>
  <si>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</si>
  <si>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[5.1] + [5.2]</t>
  </si>
  <si>
    <t>Rozchody budżetu</t>
  </si>
  <si>
    <t xml:space="preserve"> Spłaty rat kapitałowych kredytów i pożyczek oraz wykup papierów wartościowych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</si>
  <si>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</si>
  <si>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</si>
  <si>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</si>
  <si>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</si>
  <si>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>Kwota długu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</si>
  <si>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</si>
  <si>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 - kwota wyłączeń z ograniczeń długu określonych w art. 170 ust. 3 ufp z 2005 r. </t>
  </si>
  <si>
    <t>[6] / [1]</t>
  </si>
  <si>
    <t xml:space="preserve"> Wskaźnik zadłużenia do dochodów ogółem określony w art. 170 ufp z 2005 r., bez uwzględniania wyłączeń określonych w pkt 6.1.   </t>
  </si>
  <si>
    <t>([6] - [6.1]) / [1]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</si>
  <si>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</si>
  <si>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</si>
  <si>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</si>
  <si>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[1.1] - [2.1]</t>
  </si>
  <si>
    <t xml:space="preserve"> Różnica między dochodami bieżącymi a  wydatkami bieżącymi</t>
  </si>
  <si>
    <t>[1.1] + [4.1] + [4.2] - (  [2.1] - [2.1.2]  )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</si>
  <si>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</si>
  <si>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</si>
  <si>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>([2.1.1] + [2.1.3.1] + [5.1] ) / [1]</t>
  </si>
  <si>
    <t xml:space="preserve"> Wskaźnik planowanej łącznej kwoty spłaty zobowiązań, o której mowa w art. 169 ust. 1 ufp z 2005 r. do dochodów ogółem, bez uwzględnienia wyłączeń określonych w pkt 5.1.1.  </t>
  </si>
  <si>
    <t>([2.1.1] + [2.1.3.1] + [5.1] - [5.1.1] ) / [1]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</si>
  <si>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</si>
  <si>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</si>
  <si>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</si>
  <si>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</si>
  <si>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>([2.1.1]+[2.1.3.1] + [5.1]+[9.5]-[5.1.1] )/[1]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</si>
  <si>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</si>
  <si>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średnia z trzech poprzednich lat [9.6.1]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</si>
  <si>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</si>
  <si>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</si>
  <si>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</si>
  <si>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</si>
  <si>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[9.6] - [9.7.1]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</si>
  <si>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</si>
  <si>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</si>
  <si>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</si>
  <si>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</si>
  <si>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</si>
  <si>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</si>
  <si>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[11.3.1] + [11.3.2]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</si>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</sst>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1" spans="1:22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4.25">
      <c r="A2">
        <v>1</v>
      </c>
      <c r="B2" t="s">
        <v>22</v>
      </c>
      <c r="C2" t="s">
        <v>23</v>
      </c>
      <c r="D2">
        <v>39780648.67</v>
      </c>
      <c r="E2">
        <v>48766941.52</v>
      </c>
      <c r="F2">
        <v>49018880.6</v>
      </c>
      <c r="G2">
        <v>46955334.53</v>
      </c>
      <c r="H2">
        <v>46635417.48</v>
      </c>
      <c r="I2">
        <v>50000000</v>
      </c>
      <c r="J2">
        <v>50000000</v>
      </c>
      <c r="K2">
        <v>50000000</v>
      </c>
      <c r="L2">
        <v>50000000</v>
      </c>
      <c r="M2">
        <v>50000000</v>
      </c>
      <c r="N2">
        <v>51000000</v>
      </c>
      <c r="O2">
        <v>51000000</v>
      </c>
      <c r="P2">
        <v>51000000</v>
      </c>
      <c r="Q2">
        <v>51000000</v>
      </c>
      <c r="R2">
        <v>51000000</v>
      </c>
      <c r="S2">
        <v>51000000</v>
      </c>
      <c r="T2">
        <v>51000000</v>
      </c>
      <c r="U2">
        <v>51000000</v>
      </c>
      <c r="V2">
        <v>51000000</v>
      </c>
    </row>
    <row r="3" spans="1:22" ht="14.25">
      <c r="A3" t="str">
        <f>"1.1"</f>
        <v>1.1</v>
      </c>
      <c r="C3" t="s">
        <v>24</v>
      </c>
      <c r="D3">
        <v>37606557.34</v>
      </c>
      <c r="E3">
        <v>42005120.23</v>
      </c>
      <c r="F3">
        <v>43086252</v>
      </c>
      <c r="G3">
        <v>43324211.38</v>
      </c>
      <c r="H3">
        <v>43020669.66</v>
      </c>
      <c r="I3">
        <v>48157670.29</v>
      </c>
      <c r="J3">
        <v>49400386.91</v>
      </c>
      <c r="K3">
        <v>50000000</v>
      </c>
      <c r="L3">
        <v>50000000</v>
      </c>
      <c r="M3">
        <v>50000000</v>
      </c>
      <c r="N3">
        <v>51000000</v>
      </c>
      <c r="O3">
        <v>51000000</v>
      </c>
      <c r="P3">
        <v>51000000</v>
      </c>
      <c r="Q3">
        <v>51000000</v>
      </c>
      <c r="R3">
        <v>51000000</v>
      </c>
      <c r="S3">
        <v>51000000</v>
      </c>
      <c r="T3">
        <v>51000000</v>
      </c>
      <c r="U3">
        <v>51000000</v>
      </c>
      <c r="V3">
        <v>51000000</v>
      </c>
    </row>
    <row r="4" spans="1:22" ht="14.25">
      <c r="A4" t="str">
        <f>"1.1.1"</f>
        <v>1.1.1</v>
      </c>
      <c r="C4" t="s">
        <v>25</v>
      </c>
      <c r="D4">
        <v>5444186</v>
      </c>
      <c r="E4">
        <v>6708170</v>
      </c>
      <c r="F4">
        <v>7310978</v>
      </c>
      <c r="G4">
        <v>7108057</v>
      </c>
      <c r="H4">
        <v>8008049</v>
      </c>
      <c r="I4">
        <v>8900000</v>
      </c>
      <c r="J4">
        <v>8900000</v>
      </c>
      <c r="K4">
        <v>9200000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4.25">
      <c r="A5" t="str">
        <f>"1.1.2"</f>
        <v>1.1.2</v>
      </c>
      <c r="C5" t="s">
        <v>26</v>
      </c>
      <c r="D5">
        <v>94808.63</v>
      </c>
      <c r="E5">
        <v>58216.85</v>
      </c>
      <c r="F5">
        <v>105000</v>
      </c>
      <c r="G5">
        <v>49059.18</v>
      </c>
      <c r="H5">
        <v>50000</v>
      </c>
      <c r="I5">
        <v>150000</v>
      </c>
      <c r="J5">
        <v>150000</v>
      </c>
      <c r="K5">
        <v>150000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4.25">
      <c r="A6" t="str">
        <f>"1.1.3"</f>
        <v>1.1.3</v>
      </c>
      <c r="C6" t="s">
        <v>27</v>
      </c>
      <c r="D6">
        <v>4773746.36</v>
      </c>
      <c r="E6">
        <v>5600185.09</v>
      </c>
      <c r="F6">
        <v>5940367.2</v>
      </c>
      <c r="G6">
        <v>5847510.02</v>
      </c>
      <c r="H6">
        <v>7186878</v>
      </c>
      <c r="I6">
        <v>8500000</v>
      </c>
      <c r="J6">
        <v>9000000</v>
      </c>
      <c r="K6">
        <v>9000000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4.25">
      <c r="A7" t="s">
        <v>28</v>
      </c>
      <c r="C7" t="s">
        <v>29</v>
      </c>
      <c r="D7">
        <v>3345489.99</v>
      </c>
      <c r="E7">
        <v>4147651.05</v>
      </c>
      <c r="F7">
        <v>4032989.2</v>
      </c>
      <c r="G7">
        <v>3916431.54</v>
      </c>
      <c r="H7">
        <v>4375100</v>
      </c>
      <c r="I7">
        <v>4500000</v>
      </c>
      <c r="J7">
        <v>4500000</v>
      </c>
      <c r="K7">
        <v>4600000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4.25">
      <c r="A8" t="str">
        <f>"1.1.4"</f>
        <v>1.1.4</v>
      </c>
      <c r="C8" t="s">
        <v>30</v>
      </c>
      <c r="D8">
        <v>18924385</v>
      </c>
      <c r="E8">
        <v>19679365</v>
      </c>
      <c r="F8">
        <v>20365131</v>
      </c>
      <c r="G8">
        <v>20742972</v>
      </c>
      <c r="H8">
        <v>19364238</v>
      </c>
      <c r="I8">
        <v>20000000</v>
      </c>
      <c r="J8">
        <v>20000000</v>
      </c>
      <c r="K8">
        <v>20500000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4.25">
      <c r="A9" t="str">
        <f>"1.1.5"</f>
        <v>1.1.5</v>
      </c>
      <c r="C9" t="s">
        <v>31</v>
      </c>
      <c r="D9">
        <v>5855786.28</v>
      </c>
      <c r="E9">
        <v>6176529.24</v>
      </c>
      <c r="F9">
        <v>5711695.66</v>
      </c>
      <c r="G9">
        <v>5757587.55</v>
      </c>
      <c r="H9">
        <v>5516278.43</v>
      </c>
      <c r="I9">
        <v>5900000</v>
      </c>
      <c r="J9">
        <v>6000000</v>
      </c>
      <c r="K9">
        <v>6000000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4.25">
      <c r="A10" t="str">
        <f>"1.2"</f>
        <v>1.2</v>
      </c>
      <c r="C10" t="s">
        <v>32</v>
      </c>
      <c r="D10">
        <v>2174091.33</v>
      </c>
      <c r="E10">
        <v>6761821.29</v>
      </c>
      <c r="F10">
        <v>5932628.6</v>
      </c>
      <c r="G10">
        <v>3631123.15</v>
      </c>
      <c r="H10">
        <v>3614747.82</v>
      </c>
      <c r="I10">
        <v>1842329.71</v>
      </c>
      <c r="J10">
        <v>599613.09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4.25">
      <c r="A11" t="str">
        <f>"1.2.1"</f>
        <v>1.2.1</v>
      </c>
      <c r="C11" t="s">
        <v>33</v>
      </c>
      <c r="D11">
        <v>321997.41</v>
      </c>
      <c r="E11">
        <v>15095.78</v>
      </c>
      <c r="F11">
        <v>2211630.52</v>
      </c>
      <c r="G11">
        <v>269375</v>
      </c>
      <c r="H11">
        <v>2513600</v>
      </c>
      <c r="I11">
        <v>1050000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4.25">
      <c r="A12" t="str">
        <f>"1.2.2"</f>
        <v>1.2.2</v>
      </c>
      <c r="C12" t="s">
        <v>34</v>
      </c>
      <c r="D12">
        <v>0</v>
      </c>
      <c r="E12">
        <v>0</v>
      </c>
      <c r="F12">
        <v>3720998.08</v>
      </c>
      <c r="G12">
        <v>3361748.15</v>
      </c>
      <c r="H12">
        <v>1101147.82</v>
      </c>
      <c r="I12">
        <v>492329.71</v>
      </c>
      <c r="J12">
        <v>599613.09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4.25">
      <c r="A13">
        <v>2</v>
      </c>
      <c r="B13" t="s">
        <v>35</v>
      </c>
      <c r="C13" t="s">
        <v>36</v>
      </c>
      <c r="D13">
        <v>50508333.85</v>
      </c>
      <c r="E13">
        <v>53329210.62</v>
      </c>
      <c r="F13">
        <v>43570316.37</v>
      </c>
      <c r="G13">
        <v>41951507.13</v>
      </c>
      <c r="H13">
        <v>42262718.51</v>
      </c>
      <c r="I13">
        <v>44824490</v>
      </c>
      <c r="J13">
        <v>45151311.8</v>
      </c>
      <c r="K13">
        <v>48476960</v>
      </c>
      <c r="L13">
        <v>49430560</v>
      </c>
      <c r="M13">
        <v>49590560</v>
      </c>
      <c r="N13">
        <v>50912560</v>
      </c>
      <c r="O13">
        <v>50912560</v>
      </c>
      <c r="P13">
        <v>50912560</v>
      </c>
      <c r="Q13">
        <v>50912560</v>
      </c>
      <c r="R13">
        <v>50912560</v>
      </c>
      <c r="S13">
        <v>50912560</v>
      </c>
      <c r="T13">
        <v>50912560</v>
      </c>
      <c r="U13">
        <v>50912560</v>
      </c>
      <c r="V13">
        <v>50934420</v>
      </c>
    </row>
    <row r="14" spans="1:22" ht="14.25">
      <c r="A14" t="str">
        <f>"2.1"</f>
        <v>2.1</v>
      </c>
      <c r="C14" t="s">
        <v>37</v>
      </c>
      <c r="D14">
        <v>35846706.4</v>
      </c>
      <c r="E14">
        <v>35724220.1</v>
      </c>
      <c r="F14">
        <v>39472506.95</v>
      </c>
      <c r="G14">
        <v>38199650.57</v>
      </c>
      <c r="H14">
        <v>40536573.51</v>
      </c>
      <c r="I14">
        <v>42974490</v>
      </c>
      <c r="J14">
        <v>43451311.8</v>
      </c>
      <c r="K14">
        <v>45571160</v>
      </c>
      <c r="L14">
        <v>45930560</v>
      </c>
      <c r="M14">
        <v>46590560</v>
      </c>
      <c r="N14">
        <v>48412560</v>
      </c>
      <c r="O14">
        <v>48412560</v>
      </c>
      <c r="P14">
        <v>48412560</v>
      </c>
      <c r="Q14">
        <v>48412560</v>
      </c>
      <c r="R14">
        <v>48412560</v>
      </c>
      <c r="S14">
        <v>48412560</v>
      </c>
      <c r="T14">
        <v>48412560</v>
      </c>
      <c r="U14">
        <v>48412560</v>
      </c>
      <c r="V14">
        <v>48434420</v>
      </c>
    </row>
    <row r="15" spans="1:22" ht="14.25">
      <c r="A15" t="str">
        <f>"2.1.1"</f>
        <v>2.1.1</v>
      </c>
      <c r="C15" t="s">
        <v>38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4.25">
      <c r="A16" t="s">
        <v>39</v>
      </c>
      <c r="C16" s="1" t="s">
        <v>40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4.25">
      <c r="A17" t="str">
        <f>"2.1.2"</f>
        <v>2.1.2</v>
      </c>
      <c r="C17" t="s">
        <v>41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4.25">
      <c r="A18" t="str">
        <f>"2.1.3"</f>
        <v>2.1.3</v>
      </c>
      <c r="C18" t="s">
        <v>42</v>
      </c>
      <c r="D18">
        <v>363340.1</v>
      </c>
      <c r="E18">
        <v>767040.94</v>
      </c>
      <c r="F18">
        <v>1200000</v>
      </c>
      <c r="G18">
        <v>1165562.67</v>
      </c>
      <c r="H18">
        <v>1010000</v>
      </c>
      <c r="I18">
        <v>620000</v>
      </c>
      <c r="J18">
        <v>331000</v>
      </c>
      <c r="K18">
        <v>100000</v>
      </c>
      <c r="L18">
        <v>55000</v>
      </c>
      <c r="M18">
        <v>35000</v>
      </c>
      <c r="N18">
        <v>22000</v>
      </c>
      <c r="O18">
        <v>20000</v>
      </c>
      <c r="P18">
        <v>17000</v>
      </c>
      <c r="Q18">
        <v>14000</v>
      </c>
      <c r="R18">
        <v>12000</v>
      </c>
      <c r="S18">
        <v>9000</v>
      </c>
      <c r="T18">
        <v>6500</v>
      </c>
      <c r="U18">
        <v>4000</v>
      </c>
      <c r="V18">
        <v>1000</v>
      </c>
    </row>
    <row r="19" spans="1:22" ht="14.25">
      <c r="A19" t="s">
        <v>43</v>
      </c>
      <c r="C19" t="s">
        <v>44</v>
      </c>
      <c r="D19">
        <v>363340.1</v>
      </c>
      <c r="E19">
        <v>767040.94</v>
      </c>
      <c r="F19">
        <v>1200000</v>
      </c>
      <c r="G19">
        <v>1165562.67</v>
      </c>
      <c r="H19">
        <v>1010000</v>
      </c>
      <c r="I19">
        <v>620000</v>
      </c>
      <c r="J19">
        <v>331000</v>
      </c>
      <c r="K19">
        <v>100000</v>
      </c>
      <c r="L19">
        <v>55000</v>
      </c>
      <c r="M19">
        <v>35000</v>
      </c>
      <c r="N19">
        <v>22000</v>
      </c>
      <c r="O19">
        <v>20000</v>
      </c>
      <c r="P19">
        <v>17000</v>
      </c>
      <c r="Q19">
        <v>14000</v>
      </c>
      <c r="R19">
        <v>12000</v>
      </c>
      <c r="S19">
        <v>9000</v>
      </c>
      <c r="T19">
        <v>6500</v>
      </c>
      <c r="U19">
        <v>4000</v>
      </c>
      <c r="V19">
        <v>1000</v>
      </c>
    </row>
    <row r="20" spans="1:22" ht="14.25">
      <c r="A20" t="str">
        <f>"2.2"</f>
        <v>2.2</v>
      </c>
      <c r="C20" t="s">
        <v>45</v>
      </c>
      <c r="D20">
        <v>14661627.45</v>
      </c>
      <c r="E20">
        <v>17604990.52</v>
      </c>
      <c r="F20">
        <v>4097809.42</v>
      </c>
      <c r="G20">
        <v>3751856.56</v>
      </c>
      <c r="H20">
        <v>1726145</v>
      </c>
      <c r="I20">
        <v>1850000</v>
      </c>
      <c r="J20">
        <v>1700000</v>
      </c>
      <c r="K20">
        <v>2905800</v>
      </c>
      <c r="L20">
        <v>3500000</v>
      </c>
      <c r="M20">
        <v>3000000</v>
      </c>
      <c r="N20">
        <v>2500000</v>
      </c>
      <c r="O20">
        <v>2500000</v>
      </c>
      <c r="P20">
        <v>2500000</v>
      </c>
      <c r="Q20">
        <v>2500000</v>
      </c>
      <c r="R20">
        <v>2500000</v>
      </c>
      <c r="S20">
        <v>2500000</v>
      </c>
      <c r="T20">
        <v>2500000</v>
      </c>
      <c r="U20">
        <v>2500000</v>
      </c>
      <c r="V20">
        <v>2500000</v>
      </c>
    </row>
    <row r="21" spans="1:22" ht="14.25">
      <c r="A21">
        <v>3</v>
      </c>
      <c r="B21" t="s">
        <v>46</v>
      </c>
      <c r="C21" t="s">
        <v>47</v>
      </c>
      <c r="D21">
        <v>-10727685.18</v>
      </c>
      <c r="E21">
        <v>-4562269.1</v>
      </c>
      <c r="F21">
        <v>5448564.23</v>
      </c>
      <c r="G21">
        <v>5003827.4</v>
      </c>
      <c r="H21">
        <v>4372698.97</v>
      </c>
      <c r="I21">
        <v>5175510</v>
      </c>
      <c r="J21">
        <v>4848688.2</v>
      </c>
      <c r="K21">
        <v>1523040</v>
      </c>
      <c r="L21">
        <v>569440</v>
      </c>
      <c r="M21">
        <v>409440</v>
      </c>
      <c r="N21">
        <v>87440</v>
      </c>
      <c r="O21">
        <v>87440</v>
      </c>
      <c r="P21">
        <v>87440</v>
      </c>
      <c r="Q21">
        <v>87440</v>
      </c>
      <c r="R21">
        <v>87440</v>
      </c>
      <c r="S21">
        <v>87440</v>
      </c>
      <c r="T21">
        <v>87440</v>
      </c>
      <c r="U21">
        <v>87440</v>
      </c>
      <c r="V21">
        <v>65580</v>
      </c>
    </row>
    <row r="22" spans="1:22" ht="14.25">
      <c r="A22">
        <v>4</v>
      </c>
      <c r="B22" t="s">
        <v>48</v>
      </c>
      <c r="C22" t="s">
        <v>49</v>
      </c>
      <c r="D22">
        <v>13773295.21</v>
      </c>
      <c r="E22">
        <v>14739308.59</v>
      </c>
      <c r="F22">
        <v>2013030.88</v>
      </c>
      <c r="G22">
        <v>3467093.16</v>
      </c>
      <c r="H22">
        <v>1445653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4.25">
      <c r="A23" t="str">
        <f>"4.1"</f>
        <v>4.1</v>
      </c>
      <c r="C23" t="s">
        <v>50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4.25">
      <c r="A24" t="str">
        <f>"4.1.1"</f>
        <v>4.1.1</v>
      </c>
      <c r="C24" t="s">
        <v>51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4.25">
      <c r="A25" t="str">
        <f>"4.2"</f>
        <v>4.2</v>
      </c>
      <c r="C25" t="s">
        <v>52</v>
      </c>
      <c r="D25">
        <v>475713.17</v>
      </c>
      <c r="E25">
        <v>573698.07</v>
      </c>
      <c r="F25">
        <v>1015178.35</v>
      </c>
      <c r="G25">
        <v>1769240.63</v>
      </c>
      <c r="H25">
        <v>479653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4.25">
      <c r="A26" t="str">
        <f>"4.2.1"</f>
        <v>4.2.1</v>
      </c>
      <c r="C26" t="s">
        <v>53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4.25">
      <c r="A27" t="str">
        <f>"4.3"</f>
        <v>4.3</v>
      </c>
      <c r="C27" t="s">
        <v>54</v>
      </c>
      <c r="D27">
        <v>13297582.04</v>
      </c>
      <c r="E27">
        <v>14165610.52</v>
      </c>
      <c r="F27">
        <v>997852.53</v>
      </c>
      <c r="G27">
        <v>1697852.53</v>
      </c>
      <c r="H27">
        <v>966000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4.25">
      <c r="A28" t="str">
        <f>"4.3.1"</f>
        <v>4.3.1</v>
      </c>
      <c r="C28" t="s">
        <v>53</v>
      </c>
      <c r="D28">
        <v>10727685.18</v>
      </c>
      <c r="E28">
        <v>4562269.1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4.25">
      <c r="A29" t="str">
        <f>"4.4"</f>
        <v>4.4</v>
      </c>
      <c r="C29" t="s">
        <v>55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4.25">
      <c r="A30" t="str">
        <f>"4.4.1"</f>
        <v>4.4.1</v>
      </c>
      <c r="C30" t="s">
        <v>53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4.25">
      <c r="A31">
        <v>5</v>
      </c>
      <c r="B31" t="s">
        <v>56</v>
      </c>
      <c r="C31" t="s">
        <v>57</v>
      </c>
      <c r="D31">
        <v>2471911.96</v>
      </c>
      <c r="E31">
        <v>8407798.86</v>
      </c>
      <c r="F31">
        <v>7461595.11</v>
      </c>
      <c r="G31">
        <v>7975060.14</v>
      </c>
      <c r="H31">
        <v>5818351.97</v>
      </c>
      <c r="I31">
        <v>5175510</v>
      </c>
      <c r="J31">
        <v>4848688.2</v>
      </c>
      <c r="K31">
        <v>1523040</v>
      </c>
      <c r="L31">
        <v>569440</v>
      </c>
      <c r="M31">
        <v>409440</v>
      </c>
      <c r="N31">
        <v>87440</v>
      </c>
      <c r="O31">
        <v>87440</v>
      </c>
      <c r="P31">
        <v>87440</v>
      </c>
      <c r="Q31">
        <v>87440</v>
      </c>
      <c r="R31">
        <v>87440</v>
      </c>
      <c r="S31">
        <v>87440</v>
      </c>
      <c r="T31">
        <v>87440</v>
      </c>
      <c r="U31">
        <v>87440</v>
      </c>
      <c r="V31">
        <v>65580</v>
      </c>
    </row>
    <row r="32" spans="1:22" ht="14.25">
      <c r="A32" t="str">
        <f>"5.1"</f>
        <v>5.1</v>
      </c>
      <c r="C32" t="s">
        <v>58</v>
      </c>
      <c r="D32">
        <v>2471911.96</v>
      </c>
      <c r="E32">
        <v>8407798.86</v>
      </c>
      <c r="F32">
        <v>7461595.11</v>
      </c>
      <c r="G32">
        <v>7975060.14</v>
      </c>
      <c r="H32">
        <v>5818351.97</v>
      </c>
      <c r="I32">
        <v>5175510</v>
      </c>
      <c r="J32">
        <v>4848688.2</v>
      </c>
      <c r="K32">
        <v>1523040</v>
      </c>
      <c r="L32">
        <v>569440</v>
      </c>
      <c r="M32">
        <v>409440</v>
      </c>
      <c r="N32">
        <v>87440</v>
      </c>
      <c r="O32">
        <v>87440</v>
      </c>
      <c r="P32">
        <v>87440</v>
      </c>
      <c r="Q32">
        <v>87440</v>
      </c>
      <c r="R32">
        <v>87440</v>
      </c>
      <c r="S32">
        <v>87440</v>
      </c>
      <c r="T32">
        <v>87440</v>
      </c>
      <c r="U32">
        <v>87440</v>
      </c>
      <c r="V32">
        <v>65580</v>
      </c>
    </row>
    <row r="33" spans="1:22" ht="14.25">
      <c r="A33" t="str">
        <f>"5.1.1"</f>
        <v>5.1.1</v>
      </c>
      <c r="C33" s="1" t="s">
        <v>59</v>
      </c>
      <c r="D33">
        <v>0</v>
      </c>
      <c r="E33">
        <v>4099093.9</v>
      </c>
      <c r="F33">
        <v>3208002</v>
      </c>
      <c r="G33">
        <v>2755213.23</v>
      </c>
      <c r="H33">
        <v>2313189.84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4.25">
      <c r="A34" t="s">
        <v>60</v>
      </c>
      <c r="C34" t="s">
        <v>61</v>
      </c>
      <c r="D34">
        <v>0</v>
      </c>
      <c r="E34">
        <v>4099093.9</v>
      </c>
      <c r="F34">
        <v>3208002</v>
      </c>
      <c r="G34">
        <v>2755213.23</v>
      </c>
      <c r="H34">
        <v>2313189.84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4.25">
      <c r="A35" t="str">
        <f>"5.2"</f>
        <v>5.2</v>
      </c>
      <c r="C35" t="s">
        <v>62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4.25">
      <c r="A36">
        <v>6</v>
      </c>
      <c r="C36" t="s">
        <v>63</v>
      </c>
      <c r="D36">
        <v>20193570.12</v>
      </c>
      <c r="E36">
        <v>24420777.78</v>
      </c>
      <c r="F36">
        <v>17957035.2</v>
      </c>
      <c r="G36">
        <v>18143570.17</v>
      </c>
      <c r="H36">
        <v>13291218.2</v>
      </c>
      <c r="I36">
        <v>8115708.2</v>
      </c>
      <c r="J36">
        <v>3267020</v>
      </c>
      <c r="K36">
        <v>1743980</v>
      </c>
      <c r="L36">
        <v>1174540</v>
      </c>
      <c r="M36">
        <v>765100</v>
      </c>
      <c r="N36">
        <v>677660</v>
      </c>
      <c r="O36">
        <v>590220</v>
      </c>
      <c r="P36">
        <v>502780</v>
      </c>
      <c r="Q36">
        <v>415340</v>
      </c>
      <c r="R36">
        <v>327900</v>
      </c>
      <c r="S36">
        <v>240460</v>
      </c>
      <c r="T36">
        <v>153020</v>
      </c>
      <c r="U36">
        <v>65580</v>
      </c>
      <c r="V36">
        <v>0</v>
      </c>
    </row>
    <row r="37" spans="1:22" ht="14.25">
      <c r="A37" t="str">
        <f>"6.1"</f>
        <v>6.1</v>
      </c>
      <c r="C37" t="s">
        <v>64</v>
      </c>
      <c r="D37">
        <v>0</v>
      </c>
      <c r="E37">
        <v>0</v>
      </c>
      <c r="F37">
        <v>3143699</v>
      </c>
      <c r="G37">
        <v>3330233.97</v>
      </c>
      <c r="H37">
        <v>2565300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4.25">
      <c r="A38" t="str">
        <f>"6.1.1"</f>
        <v>6.1.1</v>
      </c>
      <c r="C38" t="s">
        <v>65</v>
      </c>
      <c r="D38">
        <v>0</v>
      </c>
      <c r="E38">
        <v>0</v>
      </c>
      <c r="F38">
        <v>3143699</v>
      </c>
      <c r="G38">
        <v>3330233.97</v>
      </c>
      <c r="H38">
        <v>2565300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4.25">
      <c r="A39" t="str">
        <f>"6.2"</f>
        <v>6.2</v>
      </c>
      <c r="B39" t="s">
        <v>66</v>
      </c>
      <c r="C39" t="s">
        <v>67</v>
      </c>
      <c r="D39">
        <v>0.5076</v>
      </c>
      <c r="E39">
        <v>0.5008</v>
      </c>
      <c r="F39">
        <v>0.3663</v>
      </c>
      <c r="G39">
        <v>0.3864</v>
      </c>
      <c r="H39">
        <v>0.285</v>
      </c>
      <c r="I39">
        <v>0.1623</v>
      </c>
      <c r="J39">
        <v>0.0653</v>
      </c>
      <c r="K39">
        <v>0.0349</v>
      </c>
      <c r="L39">
        <v>0.0235</v>
      </c>
      <c r="M39">
        <v>0.0153</v>
      </c>
      <c r="N39">
        <v>0.0133</v>
      </c>
      <c r="O39">
        <v>0.0116</v>
      </c>
      <c r="P39">
        <v>0.0099</v>
      </c>
      <c r="Q39">
        <v>0.0081</v>
      </c>
      <c r="R39">
        <v>0.0064</v>
      </c>
      <c r="S39">
        <v>0.0047</v>
      </c>
      <c r="T39">
        <v>0.003</v>
      </c>
      <c r="U39">
        <v>0.0013</v>
      </c>
      <c r="V39">
        <v>0</v>
      </c>
    </row>
    <row r="40" spans="1:22" ht="14.25">
      <c r="A40" t="str">
        <f>"6.3"</f>
        <v>6.3</v>
      </c>
      <c r="B40" t="s">
        <v>68</v>
      </c>
      <c r="C40" t="s">
        <v>69</v>
      </c>
      <c r="D40">
        <v>0.5076</v>
      </c>
      <c r="E40">
        <v>0.5008</v>
      </c>
      <c r="F40">
        <v>0.3022</v>
      </c>
      <c r="G40">
        <v>0.3155</v>
      </c>
      <c r="H40">
        <v>0.23</v>
      </c>
      <c r="I40">
        <v>0.1623</v>
      </c>
      <c r="J40">
        <v>0.0653</v>
      </c>
      <c r="K40">
        <v>0.0349</v>
      </c>
      <c r="L40">
        <v>0.0235</v>
      </c>
      <c r="M40">
        <v>0.0153</v>
      </c>
      <c r="N40">
        <v>0.0133</v>
      </c>
      <c r="O40">
        <v>0.0116</v>
      </c>
      <c r="P40">
        <v>0.0099</v>
      </c>
      <c r="Q40">
        <v>0.0081</v>
      </c>
      <c r="R40">
        <v>0.0064</v>
      </c>
      <c r="S40">
        <v>0.0047</v>
      </c>
      <c r="T40">
        <v>0.003</v>
      </c>
      <c r="U40">
        <v>0.0013</v>
      </c>
      <c r="V40">
        <v>0</v>
      </c>
    </row>
    <row r="41" spans="1:22" ht="14.25">
      <c r="A41">
        <v>7</v>
      </c>
      <c r="C41" t="s">
        <v>70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4.25">
      <c r="A42">
        <v>8</v>
      </c>
      <c r="C42" t="s">
        <v>71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4.25">
      <c r="A43" t="str">
        <f>"8.1"</f>
        <v>8.1</v>
      </c>
      <c r="B43" t="s">
        <v>72</v>
      </c>
      <c r="C43" t="s">
        <v>73</v>
      </c>
      <c r="D43">
        <v>1759850.94</v>
      </c>
      <c r="E43">
        <v>6280900.13</v>
      </c>
      <c r="F43">
        <v>3613745.05</v>
      </c>
      <c r="G43">
        <v>5124560.81</v>
      </c>
      <c r="H43">
        <v>2484096.15</v>
      </c>
      <c r="I43">
        <v>5183180.29</v>
      </c>
      <c r="J43">
        <v>5949075.11</v>
      </c>
      <c r="K43">
        <v>4428840</v>
      </c>
      <c r="L43">
        <v>4069440</v>
      </c>
      <c r="M43">
        <v>3409440</v>
      </c>
      <c r="N43">
        <v>2587440</v>
      </c>
      <c r="O43">
        <v>2587440</v>
      </c>
      <c r="P43">
        <v>2587440</v>
      </c>
      <c r="Q43">
        <v>2587440</v>
      </c>
      <c r="R43">
        <v>2587440</v>
      </c>
      <c r="S43">
        <v>2587440</v>
      </c>
      <c r="T43">
        <v>2587440</v>
      </c>
      <c r="U43">
        <v>2587440</v>
      </c>
      <c r="V43">
        <v>2565580</v>
      </c>
    </row>
    <row r="44" spans="1:22" ht="14.25">
      <c r="A44" t="str">
        <f>"8.2"</f>
        <v>8.2</v>
      </c>
      <c r="B44" t="s">
        <v>74</v>
      </c>
      <c r="C44" t="s">
        <v>75</v>
      </c>
      <c r="D44">
        <v>2235564.11</v>
      </c>
      <c r="E44">
        <v>6854598.2</v>
      </c>
      <c r="F44">
        <v>4628923.4</v>
      </c>
      <c r="G44">
        <v>6893801.44</v>
      </c>
      <c r="H44">
        <v>2963749.15</v>
      </c>
      <c r="I44">
        <v>5183180.29</v>
      </c>
      <c r="J44">
        <v>5949075.11</v>
      </c>
      <c r="K44">
        <v>4428840</v>
      </c>
      <c r="L44">
        <v>4069440</v>
      </c>
      <c r="M44">
        <v>3409440</v>
      </c>
      <c r="N44">
        <v>2587440</v>
      </c>
      <c r="O44">
        <v>2587440</v>
      </c>
      <c r="P44">
        <v>2587440</v>
      </c>
      <c r="Q44">
        <v>2587440</v>
      </c>
      <c r="R44">
        <v>2587440</v>
      </c>
      <c r="S44">
        <v>2587440</v>
      </c>
      <c r="T44">
        <v>2587440</v>
      </c>
      <c r="U44">
        <v>2587440</v>
      </c>
      <c r="V44">
        <v>2565580</v>
      </c>
    </row>
    <row r="45" spans="1:22" ht="14.25">
      <c r="A45">
        <v>9</v>
      </c>
      <c r="C45" t="s">
        <v>76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4.25">
      <c r="A46" t="str">
        <f>"9.1"</f>
        <v>9.1</v>
      </c>
      <c r="B46" t="s">
        <v>77</v>
      </c>
      <c r="C46" t="s">
        <v>78</v>
      </c>
      <c r="D46">
        <v>0.0713</v>
      </c>
      <c r="E46">
        <v>0.1881</v>
      </c>
      <c r="F46">
        <v>0.1767</v>
      </c>
      <c r="G46">
        <v>0.1947</v>
      </c>
      <c r="H46">
        <v>0.1464</v>
      </c>
      <c r="I46">
        <v>0.1159</v>
      </c>
      <c r="J46">
        <v>0.1036</v>
      </c>
      <c r="K46">
        <v>0.0325</v>
      </c>
      <c r="L46">
        <v>0.0125</v>
      </c>
      <c r="M46">
        <v>0.0089</v>
      </c>
      <c r="N46">
        <v>0.0021</v>
      </c>
      <c r="O46">
        <v>0.0021</v>
      </c>
      <c r="P46">
        <v>0.002</v>
      </c>
      <c r="Q46">
        <v>0.002</v>
      </c>
      <c r="R46">
        <v>0.0019</v>
      </c>
      <c r="S46">
        <v>0.0019</v>
      </c>
      <c r="T46">
        <v>0.0018</v>
      </c>
      <c r="U46">
        <v>0.0018</v>
      </c>
      <c r="V46">
        <v>0.0013</v>
      </c>
    </row>
    <row r="47" spans="1:22" ht="14.25">
      <c r="A47" t="str">
        <f>"9.2"</f>
        <v>9.2</v>
      </c>
      <c r="B47" t="s">
        <v>79</v>
      </c>
      <c r="C47" t="s">
        <v>80</v>
      </c>
      <c r="D47">
        <v>0.0713</v>
      </c>
      <c r="E47">
        <v>0.1041</v>
      </c>
      <c r="F47">
        <v>0.1113</v>
      </c>
      <c r="G47">
        <v>0.136</v>
      </c>
      <c r="H47">
        <v>0.0968</v>
      </c>
      <c r="I47">
        <v>0.1159</v>
      </c>
      <c r="J47">
        <v>0.1036</v>
      </c>
      <c r="K47">
        <v>0.0325</v>
      </c>
      <c r="L47">
        <v>0.0125</v>
      </c>
      <c r="M47">
        <v>0.0089</v>
      </c>
      <c r="N47">
        <v>0.0021</v>
      </c>
      <c r="O47">
        <v>0.0021</v>
      </c>
      <c r="P47">
        <v>0.002</v>
      </c>
      <c r="Q47">
        <v>0.002</v>
      </c>
      <c r="R47">
        <v>0.0019</v>
      </c>
      <c r="S47">
        <v>0.0019</v>
      </c>
      <c r="T47">
        <v>0.0018</v>
      </c>
      <c r="U47">
        <v>0.0018</v>
      </c>
      <c r="V47">
        <v>0.0013</v>
      </c>
    </row>
    <row r="48" spans="1:22" ht="14.25">
      <c r="A48" t="str">
        <f>"9.3"</f>
        <v>9.3</v>
      </c>
      <c r="B48" t="s">
        <v>77</v>
      </c>
      <c r="C48" s="1" t="s">
        <v>81</v>
      </c>
      <c r="D48">
        <v>0.0713</v>
      </c>
      <c r="E48">
        <v>0.1881</v>
      </c>
      <c r="F48">
        <v>0.1767</v>
      </c>
      <c r="G48">
        <v>0.1947</v>
      </c>
      <c r="H48">
        <v>0.1464</v>
      </c>
      <c r="I48">
        <v>0.1159</v>
      </c>
      <c r="J48">
        <v>0.1036</v>
      </c>
      <c r="K48">
        <v>0.0325</v>
      </c>
      <c r="L48">
        <v>0.0125</v>
      </c>
      <c r="M48">
        <v>0.0089</v>
      </c>
      <c r="N48">
        <v>0.0021</v>
      </c>
      <c r="O48">
        <v>0.0021</v>
      </c>
      <c r="P48">
        <v>0.002</v>
      </c>
      <c r="Q48">
        <v>0.002</v>
      </c>
      <c r="R48">
        <v>0.0019</v>
      </c>
      <c r="S48">
        <v>0.0019</v>
      </c>
      <c r="T48">
        <v>0.0018</v>
      </c>
      <c r="U48">
        <v>0.0018</v>
      </c>
      <c r="V48">
        <v>0.0013</v>
      </c>
    </row>
    <row r="49" spans="1:22" ht="14.25">
      <c r="A49" t="str">
        <f>"9.4"</f>
        <v>9.4</v>
      </c>
      <c r="B49" t="s">
        <v>79</v>
      </c>
      <c r="C49" s="1" t="s">
        <v>82</v>
      </c>
      <c r="D49">
        <v>0.0713</v>
      </c>
      <c r="E49">
        <v>0.1041</v>
      </c>
      <c r="F49">
        <v>0.1113</v>
      </c>
      <c r="G49">
        <v>0.136</v>
      </c>
      <c r="H49">
        <v>0.0968</v>
      </c>
      <c r="I49">
        <v>0.1159</v>
      </c>
      <c r="J49">
        <v>0.1036</v>
      </c>
      <c r="K49">
        <v>0.0325</v>
      </c>
      <c r="L49">
        <v>0.0125</v>
      </c>
      <c r="M49">
        <v>0.0089</v>
      </c>
      <c r="N49">
        <v>0.0021</v>
      </c>
      <c r="O49">
        <v>0.0021</v>
      </c>
      <c r="P49">
        <v>0.002</v>
      </c>
      <c r="Q49">
        <v>0.002</v>
      </c>
      <c r="R49">
        <v>0.0019</v>
      </c>
      <c r="S49">
        <v>0.0019</v>
      </c>
      <c r="T49">
        <v>0.0018</v>
      </c>
      <c r="U49">
        <v>0.0018</v>
      </c>
      <c r="V49">
        <v>0.0013</v>
      </c>
    </row>
    <row r="50" spans="1:22" ht="14.25">
      <c r="A50" t="str">
        <f>"9.5"</f>
        <v>9.5</v>
      </c>
      <c r="C50" t="s">
        <v>83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4.25">
      <c r="A51" t="str">
        <f>"9.6"</f>
        <v>9.6</v>
      </c>
      <c r="B51" t="s">
        <v>84</v>
      </c>
      <c r="C51" s="1" t="s">
        <v>85</v>
      </c>
      <c r="D51">
        <v>0.0713</v>
      </c>
      <c r="E51">
        <v>0.1041</v>
      </c>
      <c r="F51">
        <v>0.1113</v>
      </c>
      <c r="G51">
        <v>0.136</v>
      </c>
      <c r="H51">
        <v>0.0968</v>
      </c>
      <c r="I51">
        <v>0.1159</v>
      </c>
      <c r="J51">
        <v>0.1036</v>
      </c>
      <c r="K51">
        <v>0.0325</v>
      </c>
      <c r="L51">
        <v>0.0125</v>
      </c>
      <c r="M51">
        <v>0.0089</v>
      </c>
      <c r="N51">
        <v>0.0021</v>
      </c>
      <c r="O51">
        <v>0.0021</v>
      </c>
      <c r="P51">
        <v>0.002</v>
      </c>
      <c r="Q51">
        <v>0.002</v>
      </c>
      <c r="R51">
        <v>0.0019</v>
      </c>
      <c r="S51">
        <v>0.0019</v>
      </c>
      <c r="T51">
        <v>0.0018</v>
      </c>
      <c r="U51">
        <v>0.0018</v>
      </c>
      <c r="V51">
        <v>0.0013</v>
      </c>
    </row>
    <row r="52" spans="1:22" ht="14.25">
      <c r="A52" t="str">
        <f>"9.7"</f>
        <v>9.7</v>
      </c>
      <c r="B52" t="s">
        <v>86</v>
      </c>
      <c r="C52" s="1" t="s">
        <v>87</v>
      </c>
      <c r="D52">
        <v>0</v>
      </c>
      <c r="E52">
        <v>0</v>
      </c>
      <c r="F52">
        <v>0</v>
      </c>
      <c r="G52">
        <v>0</v>
      </c>
      <c r="H52">
        <v>0.1001</v>
      </c>
      <c r="I52">
        <v>0.1184</v>
      </c>
      <c r="J52">
        <v>0.1169</v>
      </c>
      <c r="K52">
        <v>0.117</v>
      </c>
      <c r="L52">
        <v>0.1108</v>
      </c>
      <c r="M52">
        <v>0.0963</v>
      </c>
      <c r="N52">
        <v>0.0794</v>
      </c>
      <c r="O52">
        <v>0.0668</v>
      </c>
      <c r="P52">
        <v>0.0565</v>
      </c>
      <c r="Q52">
        <v>0.0507</v>
      </c>
      <c r="R52">
        <v>0.0507</v>
      </c>
      <c r="S52">
        <v>0.0507</v>
      </c>
      <c r="T52">
        <v>0.0507</v>
      </c>
      <c r="U52">
        <v>0.0507</v>
      </c>
      <c r="V52">
        <v>0.0507</v>
      </c>
    </row>
    <row r="53" spans="1:22" ht="14.25">
      <c r="A53" t="str">
        <f>"9.7.1"</f>
        <v>9.7.1</v>
      </c>
      <c r="B53" t="s">
        <v>86</v>
      </c>
      <c r="C53" s="1" t="s">
        <v>88</v>
      </c>
      <c r="D53">
        <v>0</v>
      </c>
      <c r="E53">
        <v>0</v>
      </c>
      <c r="F53">
        <v>0</v>
      </c>
      <c r="G53">
        <v>0</v>
      </c>
      <c r="H53">
        <v>0.0988</v>
      </c>
      <c r="I53">
        <v>0.1171</v>
      </c>
      <c r="J53">
        <v>0.1156</v>
      </c>
      <c r="K53">
        <v>0.117</v>
      </c>
      <c r="L53">
        <v>0.1108</v>
      </c>
      <c r="M53">
        <v>0.0963</v>
      </c>
      <c r="N53">
        <v>0.0794</v>
      </c>
      <c r="O53">
        <v>0.0668</v>
      </c>
      <c r="P53">
        <v>0.0565</v>
      </c>
      <c r="Q53">
        <v>0.0507</v>
      </c>
      <c r="R53">
        <v>0.0507</v>
      </c>
      <c r="S53">
        <v>0.0507</v>
      </c>
      <c r="T53">
        <v>0.0507</v>
      </c>
      <c r="U53">
        <v>0.0507</v>
      </c>
      <c r="V53">
        <v>0.0507</v>
      </c>
    </row>
    <row r="54" spans="1:22" ht="14.25">
      <c r="A54" t="str">
        <f>"9.8"</f>
        <v>9.8</v>
      </c>
      <c r="B54" t="s">
        <v>89</v>
      </c>
      <c r="C54" s="1" t="s">
        <v>90</v>
      </c>
      <c r="D54">
        <v>0.0713</v>
      </c>
      <c r="E54">
        <v>0.1041</v>
      </c>
      <c r="F54">
        <v>0.1113</v>
      </c>
      <c r="G54">
        <v>0.136</v>
      </c>
      <c r="H54">
        <v>33</v>
      </c>
      <c r="I54">
        <v>25</v>
      </c>
      <c r="J54">
        <v>133</v>
      </c>
      <c r="K54">
        <v>845</v>
      </c>
      <c r="L54">
        <v>983</v>
      </c>
      <c r="M54">
        <v>874</v>
      </c>
      <c r="N54">
        <v>773</v>
      </c>
      <c r="O54">
        <v>647</v>
      </c>
      <c r="P54">
        <v>545</v>
      </c>
      <c r="Q54">
        <v>487</v>
      </c>
      <c r="R54">
        <v>488</v>
      </c>
      <c r="S54">
        <v>488</v>
      </c>
      <c r="T54">
        <v>489</v>
      </c>
      <c r="U54">
        <v>489</v>
      </c>
      <c r="V54">
        <v>494</v>
      </c>
    </row>
    <row r="55" spans="1:22" ht="14.25">
      <c r="A55" t="str">
        <f>"9.8.1"</f>
        <v>9.8.1</v>
      </c>
      <c r="B55" t="s">
        <v>91</v>
      </c>
      <c r="C55" s="1" t="s">
        <v>92</v>
      </c>
      <c r="D55">
        <v>0.0713</v>
      </c>
      <c r="E55">
        <v>0.1041</v>
      </c>
      <c r="F55">
        <v>0.1113</v>
      </c>
      <c r="G55">
        <v>0.136</v>
      </c>
      <c r="H55">
        <v>20</v>
      </c>
      <c r="I55">
        <v>12</v>
      </c>
      <c r="J55">
        <v>120</v>
      </c>
      <c r="K55">
        <v>845</v>
      </c>
      <c r="L55">
        <v>983</v>
      </c>
      <c r="M55">
        <v>874</v>
      </c>
      <c r="N55">
        <v>773</v>
      </c>
      <c r="O55">
        <v>647</v>
      </c>
      <c r="P55">
        <v>545</v>
      </c>
      <c r="Q55">
        <v>487</v>
      </c>
      <c r="R55">
        <v>488</v>
      </c>
      <c r="S55">
        <v>488</v>
      </c>
      <c r="T55">
        <v>489</v>
      </c>
      <c r="U55">
        <v>489</v>
      </c>
      <c r="V55">
        <v>494</v>
      </c>
    </row>
    <row r="56" spans="1:22" ht="14.25">
      <c r="A56">
        <v>10</v>
      </c>
      <c r="C56" t="s">
        <v>93</v>
      </c>
      <c r="D56">
        <v>0</v>
      </c>
      <c r="E56">
        <v>0</v>
      </c>
      <c r="F56">
        <v>0</v>
      </c>
      <c r="G56">
        <v>0</v>
      </c>
      <c r="H56">
        <v>4372698.97</v>
      </c>
      <c r="I56">
        <v>5175510</v>
      </c>
      <c r="J56">
        <v>4848688.2</v>
      </c>
      <c r="K56">
        <v>1523040</v>
      </c>
      <c r="L56">
        <v>569440</v>
      </c>
      <c r="M56">
        <v>409440</v>
      </c>
      <c r="N56">
        <v>87440</v>
      </c>
      <c r="O56">
        <v>87440</v>
      </c>
      <c r="P56">
        <v>87440</v>
      </c>
      <c r="Q56">
        <v>87440</v>
      </c>
      <c r="R56">
        <v>87440</v>
      </c>
      <c r="S56">
        <v>87440</v>
      </c>
      <c r="T56">
        <v>87440</v>
      </c>
      <c r="U56">
        <v>87440</v>
      </c>
      <c r="V56">
        <v>65580</v>
      </c>
    </row>
    <row r="57" spans="1:22" ht="14.25">
      <c r="A57" t="str">
        <f>"10.1"</f>
        <v>10.1</v>
      </c>
      <c r="C57" t="s">
        <v>94</v>
      </c>
      <c r="D57">
        <v>0</v>
      </c>
      <c r="E57">
        <v>0</v>
      </c>
      <c r="F57">
        <v>0</v>
      </c>
      <c r="G57">
        <v>0</v>
      </c>
      <c r="H57">
        <v>4372698.97</v>
      </c>
      <c r="I57">
        <v>5175510</v>
      </c>
      <c r="J57">
        <v>4848688.2</v>
      </c>
      <c r="K57">
        <v>1523040</v>
      </c>
      <c r="L57">
        <v>569440</v>
      </c>
      <c r="M57">
        <v>409440</v>
      </c>
      <c r="N57">
        <v>87440</v>
      </c>
      <c r="O57">
        <v>87440</v>
      </c>
      <c r="P57">
        <v>87440</v>
      </c>
      <c r="Q57">
        <v>87440</v>
      </c>
      <c r="R57">
        <v>87440</v>
      </c>
      <c r="S57">
        <v>87440</v>
      </c>
      <c r="T57">
        <v>87440</v>
      </c>
      <c r="U57">
        <v>87440</v>
      </c>
      <c r="V57">
        <v>65580</v>
      </c>
    </row>
    <row r="58" spans="1:22" ht="14.25">
      <c r="A58">
        <v>11</v>
      </c>
      <c r="C58" t="s">
        <v>95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ht="14.25">
      <c r="A59" t="str">
        <f>"11.1"</f>
        <v>11.1</v>
      </c>
      <c r="C59" t="s">
        <v>96</v>
      </c>
      <c r="D59">
        <v>17158425.8</v>
      </c>
      <c r="E59">
        <v>18866494.22</v>
      </c>
      <c r="F59">
        <v>20430949.12</v>
      </c>
      <c r="G59">
        <v>20140317.79</v>
      </c>
      <c r="H59">
        <v>20985389.72</v>
      </c>
      <c r="I59">
        <v>21000000</v>
      </c>
      <c r="J59">
        <v>21000000</v>
      </c>
      <c r="K59">
        <v>21000000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4.25">
      <c r="A60" t="str">
        <f>"11.2"</f>
        <v>11.2</v>
      </c>
      <c r="C60" t="s">
        <v>97</v>
      </c>
      <c r="D60">
        <v>3449194.89</v>
      </c>
      <c r="E60">
        <v>4115166.1</v>
      </c>
      <c r="F60">
        <v>4439854.12</v>
      </c>
      <c r="G60">
        <v>4159325.85</v>
      </c>
      <c r="H60">
        <v>4506404.48</v>
      </c>
      <c r="I60">
        <v>4715000</v>
      </c>
      <c r="J60">
        <v>4715000</v>
      </c>
      <c r="K60">
        <v>4800000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4.25">
      <c r="A61" t="str">
        <f>"11.3"</f>
        <v>11.3</v>
      </c>
      <c r="B61" t="s">
        <v>98</v>
      </c>
      <c r="C61" t="s">
        <v>99</v>
      </c>
      <c r="D61">
        <v>0</v>
      </c>
      <c r="E61">
        <v>0</v>
      </c>
      <c r="F61">
        <v>3039853.7</v>
      </c>
      <c r="G61">
        <v>3039853.7</v>
      </c>
      <c r="H61">
        <v>1339855</v>
      </c>
      <c r="I61">
        <v>1582638.71</v>
      </c>
      <c r="J61">
        <v>1571161.59</v>
      </c>
      <c r="K61">
        <v>1650000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4.25">
      <c r="A62" t="str">
        <f>"11.3.1"</f>
        <v>11.3.1</v>
      </c>
      <c r="C62" t="s">
        <v>100</v>
      </c>
      <c r="D62">
        <v>0</v>
      </c>
      <c r="E62">
        <v>0</v>
      </c>
      <c r="F62">
        <v>255069.28</v>
      </c>
      <c r="G62">
        <v>255069.28</v>
      </c>
      <c r="H62">
        <v>59855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ht="14.25">
      <c r="A63" t="str">
        <f>"11.3.2"</f>
        <v>11.3.2</v>
      </c>
      <c r="C63" t="s">
        <v>101</v>
      </c>
      <c r="D63">
        <v>0</v>
      </c>
      <c r="E63">
        <v>0</v>
      </c>
      <c r="F63">
        <v>2784784.42</v>
      </c>
      <c r="G63">
        <v>2784784.42</v>
      </c>
      <c r="H63">
        <v>1280000</v>
      </c>
      <c r="I63">
        <v>1582638.71</v>
      </c>
      <c r="J63">
        <v>1571161.59</v>
      </c>
      <c r="K63">
        <v>1650000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ht="14.25">
      <c r="A64" t="str">
        <f>"11.4"</f>
        <v>11.4</v>
      </c>
      <c r="C64" t="s">
        <v>102</v>
      </c>
      <c r="D64">
        <v>12459543.88</v>
      </c>
      <c r="E64">
        <v>15894953.53</v>
      </c>
      <c r="F64">
        <v>2784784.42</v>
      </c>
      <c r="G64">
        <v>2530390.62</v>
      </c>
      <c r="H64">
        <v>1280000</v>
      </c>
      <c r="I64">
        <v>1582638.71</v>
      </c>
      <c r="J64">
        <v>1571161.59</v>
      </c>
      <c r="K64">
        <v>1650000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ht="14.25">
      <c r="A65" t="str">
        <f>"11.5"</f>
        <v>11.5</v>
      </c>
      <c r="C65" t="s">
        <v>103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4.25">
      <c r="A66" t="str">
        <f>"11.6"</f>
        <v>11.6</v>
      </c>
      <c r="C66" t="s">
        <v>104</v>
      </c>
      <c r="D66">
        <v>1504586</v>
      </c>
      <c r="E66">
        <v>1113817</v>
      </c>
      <c r="F66">
        <v>130000</v>
      </c>
      <c r="G66">
        <v>124767.04</v>
      </c>
      <c r="H66">
        <v>41500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4.25">
      <c r="A67">
        <v>12</v>
      </c>
      <c r="C67" t="s">
        <v>105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4.25">
      <c r="A68" t="str">
        <f>"12.1"</f>
        <v>12.1</v>
      </c>
      <c r="C68" t="s">
        <v>106</v>
      </c>
      <c r="D68">
        <v>0</v>
      </c>
      <c r="E68">
        <v>0</v>
      </c>
      <c r="F68">
        <v>245479.7</v>
      </c>
      <c r="G68">
        <v>248451.44</v>
      </c>
      <c r="H68">
        <v>59855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4.25">
      <c r="A69" t="str">
        <f>"12.1.1"</f>
        <v>12.1.1</v>
      </c>
      <c r="C69" t="s">
        <v>107</v>
      </c>
      <c r="D69">
        <v>0</v>
      </c>
      <c r="E69">
        <v>0</v>
      </c>
      <c r="F69">
        <v>210389.3</v>
      </c>
      <c r="G69">
        <v>215945.68</v>
      </c>
      <c r="H69">
        <v>50876.75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4.25">
      <c r="A70" t="s">
        <v>108</v>
      </c>
      <c r="C70" t="s">
        <v>109</v>
      </c>
      <c r="D70">
        <v>0</v>
      </c>
      <c r="E70">
        <v>0</v>
      </c>
      <c r="F70">
        <v>210389.3</v>
      </c>
      <c r="G70">
        <v>215945.68</v>
      </c>
      <c r="H70">
        <v>50876.75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4.25">
      <c r="A71" t="str">
        <f>"12.2"</f>
        <v>12.2</v>
      </c>
      <c r="C71" t="s">
        <v>110</v>
      </c>
      <c r="D71">
        <v>0</v>
      </c>
      <c r="E71">
        <v>0</v>
      </c>
      <c r="F71">
        <v>3520353.08</v>
      </c>
      <c r="G71">
        <v>3161135.24</v>
      </c>
      <c r="H71">
        <v>1101147.82</v>
      </c>
      <c r="I71">
        <v>492329.71</v>
      </c>
      <c r="J71">
        <v>599613.09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4.25">
      <c r="A72" t="str">
        <f>"12.2.1"</f>
        <v>12.2.1</v>
      </c>
      <c r="C72" t="s">
        <v>111</v>
      </c>
      <c r="D72">
        <v>0</v>
      </c>
      <c r="E72">
        <v>0</v>
      </c>
      <c r="F72">
        <v>3520353.08</v>
      </c>
      <c r="G72">
        <v>3161135.24</v>
      </c>
      <c r="H72">
        <v>1101147.82</v>
      </c>
      <c r="I72">
        <v>492329.71</v>
      </c>
      <c r="J72">
        <v>599613.09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4.25">
      <c r="A73" t="s">
        <v>112</v>
      </c>
      <c r="C73" t="s">
        <v>113</v>
      </c>
      <c r="D73">
        <v>0</v>
      </c>
      <c r="E73">
        <v>0</v>
      </c>
      <c r="F73">
        <v>3520353.08</v>
      </c>
      <c r="G73">
        <v>3161135.24</v>
      </c>
      <c r="H73">
        <v>1101147.82</v>
      </c>
      <c r="I73">
        <v>492329.71</v>
      </c>
      <c r="J73">
        <v>599613.09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4.25">
      <c r="A74" t="str">
        <f>"12.3"</f>
        <v>12.3</v>
      </c>
      <c r="C74" t="s">
        <v>114</v>
      </c>
      <c r="D74">
        <v>0</v>
      </c>
      <c r="E74">
        <v>0</v>
      </c>
      <c r="F74">
        <v>255069.28</v>
      </c>
      <c r="G74">
        <v>238305.44</v>
      </c>
      <c r="H74">
        <v>59855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4.25">
      <c r="A75" t="str">
        <f>"12.3.1"</f>
        <v>12.3.1</v>
      </c>
      <c r="C75" t="s">
        <v>115</v>
      </c>
      <c r="D75">
        <v>0</v>
      </c>
      <c r="E75">
        <v>0</v>
      </c>
      <c r="F75">
        <v>219978.88</v>
      </c>
      <c r="G75">
        <v>189191.2</v>
      </c>
      <c r="H75">
        <v>50876.75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4.25">
      <c r="A76" t="str">
        <f>"12.3.2"</f>
        <v>12.3.2</v>
      </c>
      <c r="C76" t="s">
        <v>116</v>
      </c>
      <c r="D76">
        <v>0</v>
      </c>
      <c r="E76">
        <v>0</v>
      </c>
      <c r="F76">
        <v>219978.88</v>
      </c>
      <c r="G76">
        <v>189191.2</v>
      </c>
      <c r="H76">
        <v>50876.75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4.25">
      <c r="A77" t="str">
        <f>"12.4"</f>
        <v>12.4</v>
      </c>
      <c r="C77" t="s">
        <v>117</v>
      </c>
      <c r="D77">
        <v>0</v>
      </c>
      <c r="E77">
        <v>0</v>
      </c>
      <c r="F77">
        <v>2508314.42</v>
      </c>
      <c r="G77">
        <v>2288849.09</v>
      </c>
      <c r="H77">
        <v>1006645</v>
      </c>
      <c r="I77">
        <v>582638.71</v>
      </c>
      <c r="J77">
        <v>709601.29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4.25">
      <c r="A78" t="str">
        <f>"12.4.1"</f>
        <v>12.4.1</v>
      </c>
      <c r="C78" t="s">
        <v>118</v>
      </c>
      <c r="D78">
        <v>0</v>
      </c>
      <c r="E78">
        <v>0</v>
      </c>
      <c r="F78">
        <v>1272311.28</v>
      </c>
      <c r="G78">
        <v>1130367.01</v>
      </c>
      <c r="H78">
        <v>516241</v>
      </c>
      <c r="I78">
        <v>492329.71</v>
      </c>
      <c r="J78">
        <v>599613.09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4.25">
      <c r="A79" t="str">
        <f>"12.4.2"</f>
        <v>12.4.2</v>
      </c>
      <c r="C79" t="s">
        <v>119</v>
      </c>
      <c r="D79">
        <v>0</v>
      </c>
      <c r="E79">
        <v>0</v>
      </c>
      <c r="F79">
        <v>1272311.28</v>
      </c>
      <c r="G79">
        <v>1130367.01</v>
      </c>
      <c r="H79">
        <v>516241</v>
      </c>
      <c r="I79">
        <v>492329.71</v>
      </c>
      <c r="J79">
        <v>599613.09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4.25">
      <c r="A80">
        <v>13</v>
      </c>
      <c r="C80" t="s">
        <v>120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ht="14.25">
      <c r="A81" t="str">
        <f>"13.1"</f>
        <v>13.1</v>
      </c>
      <c r="C81" t="s">
        <v>121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4.25">
      <c r="A82" t="str">
        <f>"13.2"</f>
        <v>13.2</v>
      </c>
      <c r="C82" t="s">
        <v>122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4.25">
      <c r="A83" t="str">
        <f>"13.3"</f>
        <v>13.3</v>
      </c>
      <c r="C83" t="s">
        <v>123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  <row r="84" spans="1:22" ht="14.25">
      <c r="A84" t="str">
        <f>"13.4"</f>
        <v>13.4</v>
      </c>
      <c r="C84" t="s">
        <v>124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4.25">
      <c r="A85" t="str">
        <f>"13.5"</f>
        <v>13.5</v>
      </c>
      <c r="C85" t="s">
        <v>125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4.25">
      <c r="A86" t="str">
        <f>"13.6"</f>
        <v>13.6</v>
      </c>
      <c r="C86" t="s">
        <v>126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2" ht="14.25">
      <c r="A87" t="str">
        <f>"13.7"</f>
        <v>13.7</v>
      </c>
      <c r="C87" t="s">
        <v>127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</row>
    <row r="88" spans="1:22" ht="14.25">
      <c r="A88">
        <v>14</v>
      </c>
      <c r="C88" t="s">
        <v>128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ht="14.25">
      <c r="A89" t="str">
        <f>"14.1"</f>
        <v>14.1</v>
      </c>
      <c r="C89" t="s">
        <v>129</v>
      </c>
      <c r="D89">
        <v>2471911.96</v>
      </c>
      <c r="E89">
        <v>8407798.86</v>
      </c>
      <c r="F89">
        <v>7461595.11</v>
      </c>
      <c r="G89">
        <v>7975060.14</v>
      </c>
      <c r="H89">
        <v>5818351.97</v>
      </c>
      <c r="I89">
        <v>5175510</v>
      </c>
      <c r="J89">
        <v>4848688.2</v>
      </c>
      <c r="K89">
        <v>1201040</v>
      </c>
      <c r="L89">
        <v>247440</v>
      </c>
      <c r="M89">
        <v>87440</v>
      </c>
      <c r="N89">
        <v>87440</v>
      </c>
      <c r="O89">
        <v>87440</v>
      </c>
      <c r="P89">
        <v>87440</v>
      </c>
      <c r="Q89">
        <v>87440</v>
      </c>
      <c r="R89">
        <v>87440</v>
      </c>
      <c r="S89">
        <v>87440</v>
      </c>
      <c r="T89">
        <v>87440</v>
      </c>
      <c r="U89">
        <v>87440</v>
      </c>
      <c r="V89">
        <v>65580</v>
      </c>
    </row>
    <row r="90" spans="1:22" ht="14.25">
      <c r="A90" t="str">
        <f>"14.2"</f>
        <v>14.2</v>
      </c>
      <c r="C90" t="s">
        <v>130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4.25">
      <c r="A91" t="str">
        <f>"14.3"</f>
        <v>14.3</v>
      </c>
      <c r="C91" t="s">
        <v>131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4.25">
      <c r="A92" t="str">
        <f>"14.3.1"</f>
        <v>14.3.1</v>
      </c>
      <c r="C92" t="s">
        <v>132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</row>
    <row r="93" spans="1:22" ht="14.25">
      <c r="A93" t="str">
        <f>"14.3.2"</f>
        <v>14.3.2</v>
      </c>
      <c r="C93" t="s">
        <v>133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</row>
    <row r="94" spans="1:22" ht="14.25">
      <c r="A94" t="str">
        <f>"14.3.3"</f>
        <v>14.3.3</v>
      </c>
      <c r="C94" t="s">
        <v>134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ht="14.25">
      <c r="A95" t="str">
        <f>"14.4"</f>
        <v>14.4</v>
      </c>
      <c r="C95" t="s">
        <v>135</v>
      </c>
      <c r="D95">
        <v>45487.5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created xsi:type="dcterms:W3CDTF">2013-09-26T12:36:58Z</dcterms:created>
  <dcterms:modified xsi:type="dcterms:W3CDTF">2013-09-26T12:36:58Z</dcterms:modified>
  <cp:category/>
  <cp:version/>
  <cp:contentType/>
  <cp:contentStatus/>
</cp:coreProperties>
</file>